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24000" yWindow="3840" windowWidth="12380" windowHeight="8960"/>
  </bookViews>
  <sheets>
    <sheet name="2017 Budget" sheetId="1" r:id="rId1"/>
  </sheets>
  <definedNames>
    <definedName name="Budget">#REF!</definedName>
    <definedName name="Current_OFLIG_Members">#REF!</definedName>
    <definedName name="Total_Products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7" i="1"/>
  <c r="B8" i="1"/>
  <c r="B35" i="1"/>
  <c r="B43" i="1"/>
  <c r="B44" i="1"/>
  <c r="N3" i="1"/>
  <c r="N4" i="1"/>
  <c r="N5" i="1"/>
  <c r="N6" i="1"/>
  <c r="C7" i="1"/>
  <c r="D7" i="1"/>
  <c r="E7" i="1"/>
  <c r="F7" i="1"/>
  <c r="G7" i="1"/>
  <c r="H7" i="1"/>
  <c r="I7" i="1"/>
  <c r="J7" i="1"/>
  <c r="K7" i="1"/>
  <c r="L7" i="1"/>
  <c r="M7" i="1"/>
  <c r="N7" i="1"/>
  <c r="N8" i="1"/>
  <c r="F8" i="1"/>
  <c r="J8" i="1"/>
  <c r="C8" i="1"/>
  <c r="C35" i="1"/>
  <c r="C43" i="1"/>
  <c r="C44" i="1"/>
  <c r="D8" i="1"/>
  <c r="E8" i="1"/>
  <c r="G8" i="1"/>
  <c r="H8" i="1"/>
  <c r="I8" i="1"/>
  <c r="K8" i="1"/>
  <c r="L8" i="1"/>
  <c r="M8" i="1"/>
  <c r="N12" i="1"/>
  <c r="N13" i="1"/>
  <c r="N14" i="1"/>
  <c r="N11" i="1"/>
  <c r="N16" i="1"/>
  <c r="N17" i="1"/>
  <c r="N18" i="1"/>
  <c r="N15" i="1"/>
  <c r="N20" i="1"/>
  <c r="N21" i="1"/>
  <c r="N22" i="1"/>
  <c r="N23" i="1"/>
  <c r="N24" i="1"/>
  <c r="N25" i="1"/>
  <c r="N26" i="1"/>
  <c r="N19" i="1"/>
  <c r="N28" i="1"/>
  <c r="N29" i="1"/>
  <c r="N30" i="1"/>
  <c r="N27" i="1"/>
  <c r="N32" i="1"/>
  <c r="N33" i="1"/>
  <c r="F34" i="1"/>
  <c r="N34" i="1"/>
  <c r="D35" i="1"/>
  <c r="N36" i="1"/>
  <c r="N37" i="1"/>
  <c r="N38" i="1"/>
  <c r="N39" i="1"/>
  <c r="N40" i="1"/>
  <c r="N41" i="1"/>
  <c r="N42" i="1"/>
  <c r="D43" i="1"/>
  <c r="D44" i="1"/>
  <c r="E35" i="1"/>
  <c r="E43" i="1"/>
  <c r="E44" i="1"/>
  <c r="F35" i="1"/>
  <c r="F43" i="1"/>
  <c r="F44" i="1"/>
  <c r="G35" i="1"/>
  <c r="H35" i="1"/>
  <c r="G43" i="1"/>
  <c r="G44" i="1"/>
  <c r="H43" i="1"/>
  <c r="H44" i="1"/>
  <c r="I35" i="1"/>
  <c r="I43" i="1"/>
  <c r="I44" i="1"/>
  <c r="J35" i="1"/>
  <c r="J43" i="1"/>
  <c r="J44" i="1"/>
  <c r="K35" i="1"/>
  <c r="L35" i="1"/>
  <c r="K43" i="1"/>
  <c r="K44" i="1"/>
  <c r="L43" i="1"/>
  <c r="L44" i="1"/>
  <c r="M35" i="1"/>
  <c r="M43" i="1"/>
  <c r="M44" i="1"/>
  <c r="N35" i="1"/>
  <c r="N31" i="1"/>
  <c r="N43" i="1"/>
  <c r="N44" i="1"/>
</calcChain>
</file>

<file path=xl/sharedStrings.xml><?xml version="1.0" encoding="utf-8"?>
<sst xmlns="http://schemas.openxmlformats.org/spreadsheetml/2006/main" count="56" uniqueCount="54">
  <si>
    <t>Surplus</t>
  </si>
  <si>
    <t>Totals</t>
  </si>
  <si>
    <t>Travel</t>
  </si>
  <si>
    <t>Postage, Mailing Services</t>
  </si>
  <si>
    <t>Office Supplies</t>
  </si>
  <si>
    <t>Legal Expenses</t>
  </si>
  <si>
    <t>Filing Fees</t>
  </si>
  <si>
    <t>Contract Services; Director</t>
  </si>
  <si>
    <t>Contract Services; Business Mgr</t>
  </si>
  <si>
    <t>Business Management (LF)</t>
  </si>
  <si>
    <t>Books, Subscriptions, Reference</t>
  </si>
  <si>
    <t>Bank Service Charges</t>
  </si>
  <si>
    <t>Accounting Fees</t>
  </si>
  <si>
    <t>G&amp;A</t>
  </si>
  <si>
    <t>Web Site Maintenance</t>
  </si>
  <si>
    <t>Hosting Fees</t>
  </si>
  <si>
    <t>Causeway Expense</t>
  </si>
  <si>
    <t>IT &amp; IS</t>
  </si>
  <si>
    <t>Venue</t>
  </si>
  <si>
    <t>Signage, badges, copies</t>
  </si>
  <si>
    <t>insideHPC</t>
  </si>
  <si>
    <t>Give-away</t>
  </si>
  <si>
    <t>Event management</t>
  </si>
  <si>
    <t>Event Registration Service Fees</t>
  </si>
  <si>
    <t>Workshop</t>
  </si>
  <si>
    <t>Press releases</t>
  </si>
  <si>
    <t>Agency expenses</t>
  </si>
  <si>
    <t>PR agency</t>
  </si>
  <si>
    <t>Marketing</t>
  </si>
  <si>
    <t>UNH-IOL</t>
  </si>
  <si>
    <t>Training Program Expense</t>
  </si>
  <si>
    <t>Maintainer</t>
  </si>
  <si>
    <t>OFA Industry Support</t>
  </si>
  <si>
    <t>Expense</t>
  </si>
  <si>
    <t>Total</t>
  </si>
  <si>
    <t>Intel special contribution</t>
  </si>
  <si>
    <t>Sponsorships</t>
  </si>
  <si>
    <t>Workshop Reg. Fees</t>
  </si>
  <si>
    <t>Plugfest Fees</t>
  </si>
  <si>
    <t>Membership Dues</t>
  </si>
  <si>
    <t>Income</t>
  </si>
  <si>
    <t>other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</si>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</sst>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indent="1"/>
    </xf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right"/>
    </xf>
    <xf numFmtId="164" fontId="0" fillId="0" borderId="0" xfId="0" applyNumberFormat="1" applyFill="1"/>
    <xf numFmtId="164" fontId="1" fillId="2" borderId="1" xfId="0" applyNumberFormat="1" applyFont="1" applyFill="1" applyBorder="1"/>
    <xf numFmtId="164" fontId="0" fillId="2" borderId="0" xfId="0" applyNumberFormat="1" applyFill="1"/>
    <xf numFmtId="0" fontId="0" fillId="2" borderId="0" xfId="0" applyFont="1" applyFill="1"/>
    <xf numFmtId="0" fontId="0" fillId="2" borderId="0" xfId="0" applyFill="1"/>
    <xf numFmtId="164" fontId="0" fillId="3" borderId="1" xfId="0" applyNumberFormat="1" applyFill="1" applyBorder="1"/>
    <xf numFmtId="164" fontId="0" fillId="3" borderId="0" xfId="0" applyNumberFormat="1" applyFill="1"/>
    <xf numFmtId="0" fontId="0" fillId="3" borderId="0" xfId="0" applyFill="1" applyAlignment="1">
      <alignment horizontal="left" indent="1"/>
    </xf>
    <xf numFmtId="164" fontId="0" fillId="4" borderId="1" xfId="0" applyNumberFormat="1" applyFill="1" applyBorder="1"/>
    <xf numFmtId="164" fontId="0" fillId="4" borderId="0" xfId="0" applyNumberFormat="1" applyFill="1"/>
    <xf numFmtId="0" fontId="0" fillId="4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1" fillId="0" borderId="0" xfId="0" applyFont="1"/>
    <xf numFmtId="164" fontId="0" fillId="0" borderId="4" xfId="0" applyNumberFormat="1" applyBorder="1"/>
    <xf numFmtId="164" fontId="0" fillId="0" borderId="5" xfId="0" applyNumberFormat="1" applyFill="1" applyBorder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ySplit="1" topLeftCell="A2" activePane="bottomLeft" state="frozen"/>
      <selection pane="bottomLeft" activeCell="A10" sqref="A10"/>
    </sheetView>
  </sheetViews>
  <sheetFormatPr baseColWidth="10" defaultColWidth="9.1640625" defaultRowHeight="14" x14ac:dyDescent="0"/>
  <cols>
    <col min="1" max="1" width="30" bestFit="1" customWidth="1"/>
    <col min="2" max="13" width="10.5" customWidth="1"/>
    <col min="14" max="14" width="11" customWidth="1"/>
  </cols>
  <sheetData>
    <row r="1" spans="1:15">
      <c r="B1" s="24" t="s">
        <v>53</v>
      </c>
      <c r="C1" s="24" t="s">
        <v>52</v>
      </c>
      <c r="D1" s="24" t="s">
        <v>51</v>
      </c>
      <c r="E1" s="24" t="s">
        <v>50</v>
      </c>
      <c r="F1" s="24" t="s">
        <v>49</v>
      </c>
      <c r="G1" s="24" t="s">
        <v>48</v>
      </c>
      <c r="H1" s="24" t="s">
        <v>47</v>
      </c>
      <c r="I1" s="24" t="s">
        <v>46</v>
      </c>
      <c r="J1" s="24" t="s">
        <v>45</v>
      </c>
      <c r="K1" s="24" t="s">
        <v>44</v>
      </c>
      <c r="L1" s="24" t="s">
        <v>43</v>
      </c>
      <c r="M1" s="24" t="s">
        <v>42</v>
      </c>
      <c r="N1" s="24" t="s">
        <v>34</v>
      </c>
      <c r="O1" s="24" t="s">
        <v>41</v>
      </c>
    </row>
    <row r="2" spans="1:15">
      <c r="A2" s="19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5">
      <c r="A3" t="s">
        <v>39</v>
      </c>
      <c r="B3" s="3">
        <f>15*10000+3*5000+4*1500+200</f>
        <v>171200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>
        <f>SUM(B3:M3)</f>
        <v>171200</v>
      </c>
    </row>
    <row r="4" spans="1:15">
      <c r="A4" s="23" t="s">
        <v>38</v>
      </c>
      <c r="B4" s="16"/>
      <c r="C4" s="16"/>
      <c r="D4" s="16">
        <v>140000</v>
      </c>
      <c r="E4" s="16"/>
      <c r="F4" s="16"/>
      <c r="G4" s="16"/>
      <c r="H4" s="16"/>
      <c r="I4" s="16"/>
      <c r="J4" s="16"/>
      <c r="K4" s="16"/>
      <c r="L4" s="16"/>
      <c r="M4" s="16"/>
      <c r="N4" s="15">
        <f>SUM(B4:M4)</f>
        <v>140000</v>
      </c>
    </row>
    <row r="5" spans="1:15">
      <c r="A5" s="22" t="s">
        <v>37</v>
      </c>
      <c r="B5" s="13">
        <v>20000</v>
      </c>
      <c r="C5" s="13">
        <v>40000</v>
      </c>
      <c r="D5" s="13">
        <v>20000</v>
      </c>
      <c r="E5" s="13"/>
      <c r="F5" s="13"/>
      <c r="G5" s="13"/>
      <c r="H5" s="13"/>
      <c r="I5" s="13"/>
      <c r="J5" s="13"/>
      <c r="K5" s="13"/>
      <c r="L5" s="13"/>
      <c r="M5" s="13"/>
      <c r="N5" s="12">
        <f>SUM(B5:M5)</f>
        <v>80000</v>
      </c>
    </row>
    <row r="6" spans="1:15">
      <c r="A6" s="22" t="s">
        <v>36</v>
      </c>
      <c r="B6" s="13"/>
      <c r="C6" s="13"/>
      <c r="D6" s="13"/>
      <c r="E6" s="13">
        <v>7000</v>
      </c>
      <c r="F6" s="13"/>
      <c r="G6" s="13"/>
      <c r="H6" s="13"/>
      <c r="I6" s="13"/>
      <c r="J6" s="13"/>
      <c r="K6" s="13"/>
      <c r="L6" s="13"/>
      <c r="M6" s="13"/>
      <c r="N6" s="12">
        <f>SUM(B6:M6)</f>
        <v>7000</v>
      </c>
    </row>
    <row r="7" spans="1:15" ht="15" thickBot="1">
      <c r="A7" t="s">
        <v>35</v>
      </c>
      <c r="B7" s="21">
        <f>ROUND(35000/3,0)</f>
        <v>11667</v>
      </c>
      <c r="C7" s="21">
        <f>ROUND(35000/3,0)</f>
        <v>11667</v>
      </c>
      <c r="D7" s="21">
        <f>ROUND(35000/3,0)-1</f>
        <v>11666</v>
      </c>
      <c r="E7" s="21">
        <f>ROUND(35000/3,0)</f>
        <v>11667</v>
      </c>
      <c r="F7" s="21">
        <f>ROUND(35000/3,0)</f>
        <v>11667</v>
      </c>
      <c r="G7" s="21">
        <f>ROUND(35000/3,0)-1</f>
        <v>11666</v>
      </c>
      <c r="H7" s="21">
        <f>ROUND(35000/3,0)</f>
        <v>11667</v>
      </c>
      <c r="I7" s="21">
        <f>ROUND(35000/3,0)</f>
        <v>11667</v>
      </c>
      <c r="J7" s="21">
        <f>ROUND(35000/3,0)-1</f>
        <v>11666</v>
      </c>
      <c r="K7" s="21">
        <f>ROUND(35000/3,0)</f>
        <v>11667</v>
      </c>
      <c r="L7" s="21">
        <f>ROUND(35000/3,0)</f>
        <v>11667</v>
      </c>
      <c r="M7" s="21">
        <f>ROUND(35000/3,0)-1</f>
        <v>11666</v>
      </c>
      <c r="N7" s="20">
        <f>SUM(B7:M7)</f>
        <v>140000</v>
      </c>
    </row>
    <row r="8" spans="1:15" ht="15" thickTop="1">
      <c r="A8" s="6" t="s">
        <v>34</v>
      </c>
      <c r="B8" s="7">
        <f t="shared" ref="B8:N8" si="0">SUM(B2:B7)</f>
        <v>202867</v>
      </c>
      <c r="C8" s="7">
        <f t="shared" si="0"/>
        <v>51667</v>
      </c>
      <c r="D8" s="7">
        <f t="shared" si="0"/>
        <v>171666</v>
      </c>
      <c r="E8" s="7">
        <f t="shared" si="0"/>
        <v>18667</v>
      </c>
      <c r="F8" s="7">
        <f t="shared" si="0"/>
        <v>11667</v>
      </c>
      <c r="G8" s="7">
        <f t="shared" si="0"/>
        <v>11666</v>
      </c>
      <c r="H8" s="7">
        <f t="shared" si="0"/>
        <v>11667</v>
      </c>
      <c r="I8" s="7">
        <f t="shared" si="0"/>
        <v>11667</v>
      </c>
      <c r="J8" s="7">
        <f t="shared" si="0"/>
        <v>11666</v>
      </c>
      <c r="K8" s="7">
        <f t="shared" si="0"/>
        <v>11667</v>
      </c>
      <c r="L8" s="7">
        <f t="shared" si="0"/>
        <v>11667</v>
      </c>
      <c r="M8" s="7">
        <f t="shared" si="0"/>
        <v>11666</v>
      </c>
      <c r="N8" s="2">
        <f t="shared" si="0"/>
        <v>538200</v>
      </c>
    </row>
    <row r="9" spans="1: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"/>
    </row>
    <row r="10" spans="1:15">
      <c r="A10" s="19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"/>
    </row>
    <row r="11" spans="1:15">
      <c r="A11" s="18" t="s">
        <v>32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>
        <f>SUM(N12:N14)</f>
        <v>140000</v>
      </c>
    </row>
    <row r="12" spans="1:15">
      <c r="A12" s="1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f>SUM(B12:M12)</f>
        <v>0</v>
      </c>
    </row>
    <row r="13" spans="1:15">
      <c r="A13" s="1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f>SUM(B13:M13)</f>
        <v>0</v>
      </c>
    </row>
    <row r="14" spans="1:15">
      <c r="A14" s="17" t="s">
        <v>29</v>
      </c>
      <c r="B14" s="16"/>
      <c r="C14" s="16"/>
      <c r="D14" s="16"/>
      <c r="E14" s="16"/>
      <c r="F14" s="16">
        <v>70000</v>
      </c>
      <c r="G14" s="16"/>
      <c r="H14" s="16"/>
      <c r="I14" s="16"/>
      <c r="J14" s="16"/>
      <c r="K14" s="16"/>
      <c r="L14" s="16">
        <v>70000</v>
      </c>
      <c r="M14" s="16"/>
      <c r="N14" s="15">
        <f>SUM(B14:M14)</f>
        <v>140000</v>
      </c>
    </row>
    <row r="15" spans="1:15">
      <c r="A15" s="11" t="s">
        <v>28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>
        <f>SUM(N16:N18)</f>
        <v>74430.92</v>
      </c>
    </row>
    <row r="16" spans="1:15">
      <c r="A16" s="1" t="s">
        <v>27</v>
      </c>
      <c r="B16" s="3">
        <v>5750</v>
      </c>
      <c r="C16" s="3">
        <v>5750</v>
      </c>
      <c r="D16" s="3">
        <v>5750</v>
      </c>
      <c r="E16" s="3">
        <v>5750</v>
      </c>
      <c r="F16" s="3">
        <v>5750</v>
      </c>
      <c r="G16" s="3">
        <v>5750</v>
      </c>
      <c r="H16" s="3">
        <v>5750</v>
      </c>
      <c r="I16" s="3">
        <v>5750</v>
      </c>
      <c r="J16" s="3">
        <v>5750</v>
      </c>
      <c r="K16" s="3">
        <v>5750</v>
      </c>
      <c r="L16" s="3">
        <v>5750</v>
      </c>
      <c r="M16" s="3">
        <v>5750</v>
      </c>
      <c r="N16" s="2">
        <f>SUM(B16:M16)</f>
        <v>69000</v>
      </c>
    </row>
    <row r="17" spans="1:14">
      <c r="A17" s="1" t="s">
        <v>26</v>
      </c>
      <c r="B17" s="3">
        <v>500</v>
      </c>
      <c r="C17" s="3"/>
      <c r="D17" s="3">
        <v>500</v>
      </c>
      <c r="E17" s="3"/>
      <c r="F17" s="3">
        <v>500</v>
      </c>
      <c r="G17" s="3"/>
      <c r="H17" s="3">
        <v>500</v>
      </c>
      <c r="I17" s="3"/>
      <c r="J17" s="3">
        <v>500</v>
      </c>
      <c r="K17" s="3"/>
      <c r="L17" s="3">
        <v>500</v>
      </c>
      <c r="M17" s="3"/>
      <c r="N17" s="2">
        <f>SUM(B17:M17)</f>
        <v>3000</v>
      </c>
    </row>
    <row r="18" spans="1:14">
      <c r="A18" s="1" t="s">
        <v>25</v>
      </c>
      <c r="B18" s="3">
        <v>750</v>
      </c>
      <c r="C18" s="3"/>
      <c r="D18" s="3"/>
      <c r="E18" s="3"/>
      <c r="F18" s="3"/>
      <c r="G18" s="3"/>
      <c r="H18" s="3"/>
      <c r="I18" s="3">
        <v>780.92</v>
      </c>
      <c r="J18" s="3"/>
      <c r="K18" s="3"/>
      <c r="L18" s="3">
        <v>900</v>
      </c>
      <c r="M18" s="3"/>
      <c r="N18" s="2">
        <f>SUM(B18:M18)</f>
        <v>2430.92</v>
      </c>
    </row>
    <row r="19" spans="1:14">
      <c r="A19" s="11" t="s">
        <v>24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>
        <f>SUM(N20:N26)</f>
        <v>129135</v>
      </c>
    </row>
    <row r="20" spans="1:14">
      <c r="A20" s="14" t="s">
        <v>23</v>
      </c>
      <c r="B20" s="13"/>
      <c r="C20" s="13"/>
      <c r="D20" s="13">
        <v>2500</v>
      </c>
      <c r="E20" s="13"/>
      <c r="F20" s="13"/>
      <c r="G20" s="13"/>
      <c r="H20" s="13"/>
      <c r="I20" s="13"/>
      <c r="J20" s="13"/>
      <c r="K20" s="13"/>
      <c r="L20" s="13"/>
      <c r="M20" s="13"/>
      <c r="N20" s="12">
        <f t="shared" ref="N20:N26" si="1">SUM(B20:M20)</f>
        <v>2500</v>
      </c>
    </row>
    <row r="21" spans="1:14">
      <c r="A21" s="14" t="s">
        <v>22</v>
      </c>
      <c r="B21" s="13"/>
      <c r="C21" s="13"/>
      <c r="D21" s="13"/>
      <c r="E21" s="13">
        <v>13500</v>
      </c>
      <c r="F21" s="13"/>
      <c r="G21" s="13"/>
      <c r="H21" s="13"/>
      <c r="I21" s="13"/>
      <c r="J21" s="13"/>
      <c r="K21" s="13"/>
      <c r="L21" s="13"/>
      <c r="M21" s="13"/>
      <c r="N21" s="12">
        <f t="shared" si="1"/>
        <v>13500</v>
      </c>
    </row>
    <row r="22" spans="1:14">
      <c r="A22" s="14" t="s">
        <v>21</v>
      </c>
      <c r="B22" s="13"/>
      <c r="C22" s="13">
        <v>500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>
        <f t="shared" si="1"/>
        <v>500</v>
      </c>
    </row>
    <row r="23" spans="1:14">
      <c r="A23" s="14" t="s">
        <v>20</v>
      </c>
      <c r="B23" s="13"/>
      <c r="C23" s="13"/>
      <c r="D23" s="13">
        <v>4485</v>
      </c>
      <c r="E23" s="13"/>
      <c r="F23" s="13"/>
      <c r="G23" s="13"/>
      <c r="H23" s="13"/>
      <c r="I23" s="13"/>
      <c r="J23" s="13"/>
      <c r="K23" s="13"/>
      <c r="L23" s="13"/>
      <c r="M23" s="13"/>
      <c r="N23" s="12">
        <f t="shared" si="1"/>
        <v>4485</v>
      </c>
    </row>
    <row r="24" spans="1:14">
      <c r="A24" s="14" t="s">
        <v>19</v>
      </c>
      <c r="B24" s="13"/>
      <c r="C24" s="13"/>
      <c r="D24" s="13">
        <v>650</v>
      </c>
      <c r="E24" s="13"/>
      <c r="F24" s="13"/>
      <c r="G24" s="13"/>
      <c r="H24" s="13"/>
      <c r="I24" s="13"/>
      <c r="J24" s="13"/>
      <c r="K24" s="13"/>
      <c r="L24" s="13"/>
      <c r="M24" s="13"/>
      <c r="N24" s="12">
        <f t="shared" si="1"/>
        <v>650</v>
      </c>
    </row>
    <row r="25" spans="1:14">
      <c r="A25" s="14" t="s">
        <v>18</v>
      </c>
      <c r="B25" s="13"/>
      <c r="C25" s="13"/>
      <c r="D25" s="13"/>
      <c r="E25" s="13">
        <v>100000</v>
      </c>
      <c r="F25" s="13"/>
      <c r="G25" s="13"/>
      <c r="H25" s="13"/>
      <c r="I25" s="13"/>
      <c r="J25" s="13"/>
      <c r="K25" s="13"/>
      <c r="L25" s="13"/>
      <c r="M25" s="13"/>
      <c r="N25" s="12">
        <f t="shared" si="1"/>
        <v>100000</v>
      </c>
    </row>
    <row r="26" spans="1:14">
      <c r="A26" s="14" t="s">
        <v>2</v>
      </c>
      <c r="B26" s="13"/>
      <c r="C26" s="13"/>
      <c r="D26" s="13">
        <v>5000</v>
      </c>
      <c r="E26" s="13">
        <v>2500</v>
      </c>
      <c r="F26" s="13"/>
      <c r="G26" s="13"/>
      <c r="H26" s="13"/>
      <c r="I26" s="13"/>
      <c r="J26" s="13"/>
      <c r="K26" s="13"/>
      <c r="L26" s="13"/>
      <c r="M26" s="13"/>
      <c r="N26" s="12">
        <f t="shared" si="1"/>
        <v>7500</v>
      </c>
    </row>
    <row r="27" spans="1:14">
      <c r="A27" s="1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>
        <f>SUM(N28:N30)</f>
        <v>14787</v>
      </c>
    </row>
    <row r="28" spans="1:14">
      <c r="A28" s="1" t="s">
        <v>16</v>
      </c>
      <c r="B28" s="7">
        <v>250</v>
      </c>
      <c r="C28" s="7">
        <v>250</v>
      </c>
      <c r="D28" s="7">
        <v>250</v>
      </c>
      <c r="E28" s="7">
        <v>250</v>
      </c>
      <c r="F28" s="7">
        <v>250</v>
      </c>
      <c r="G28" s="7">
        <v>250</v>
      </c>
      <c r="H28" s="7">
        <v>250</v>
      </c>
      <c r="I28" s="7">
        <v>250</v>
      </c>
      <c r="J28" s="7">
        <v>250</v>
      </c>
      <c r="K28" s="7">
        <v>250</v>
      </c>
      <c r="L28" s="7">
        <v>250</v>
      </c>
      <c r="M28" s="7">
        <v>250</v>
      </c>
      <c r="N28" s="2">
        <f>SUM(B28:M28)</f>
        <v>3000</v>
      </c>
    </row>
    <row r="29" spans="1:14">
      <c r="A29" s="1" t="s">
        <v>15</v>
      </c>
      <c r="B29" s="3">
        <v>382.25</v>
      </c>
      <c r="C29" s="3">
        <v>382.25</v>
      </c>
      <c r="D29" s="3">
        <v>382.25</v>
      </c>
      <c r="E29" s="3">
        <v>382.25</v>
      </c>
      <c r="F29" s="3">
        <v>382.25</v>
      </c>
      <c r="G29" s="3">
        <v>382.25</v>
      </c>
      <c r="H29" s="3">
        <v>382.25</v>
      </c>
      <c r="I29" s="3">
        <v>382.25</v>
      </c>
      <c r="J29" s="3">
        <v>382.25</v>
      </c>
      <c r="K29" s="3">
        <v>382.25</v>
      </c>
      <c r="L29" s="3">
        <v>382.25</v>
      </c>
      <c r="M29" s="3">
        <v>382.25</v>
      </c>
      <c r="N29" s="2">
        <f>SUM(B29:M29)</f>
        <v>4587</v>
      </c>
    </row>
    <row r="30" spans="1:14">
      <c r="A30" s="1" t="s">
        <v>14</v>
      </c>
      <c r="B30" s="3">
        <v>600</v>
      </c>
      <c r="C30" s="3">
        <v>600</v>
      </c>
      <c r="D30" s="3">
        <v>600</v>
      </c>
      <c r="E30" s="3">
        <v>600</v>
      </c>
      <c r="F30" s="3">
        <v>600</v>
      </c>
      <c r="G30" s="3">
        <v>600</v>
      </c>
      <c r="H30" s="3">
        <v>600</v>
      </c>
      <c r="I30" s="3">
        <v>600</v>
      </c>
      <c r="J30" s="3">
        <v>600</v>
      </c>
      <c r="K30" s="3">
        <v>600</v>
      </c>
      <c r="L30" s="3">
        <v>600</v>
      </c>
      <c r="M30" s="3">
        <v>600</v>
      </c>
      <c r="N30" s="2">
        <f>SUM(B30:M30)</f>
        <v>7200</v>
      </c>
    </row>
    <row r="31" spans="1:14">
      <c r="A31" s="10" t="s">
        <v>13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8">
        <f>SUM(N32:N42)</f>
        <v>149999.4</v>
      </c>
    </row>
    <row r="32" spans="1:14">
      <c r="A32" s="1" t="s">
        <v>12</v>
      </c>
      <c r="B32" s="7"/>
      <c r="C32" s="7"/>
      <c r="D32" s="7"/>
      <c r="E32" s="7">
        <v>4000</v>
      </c>
      <c r="F32" s="7"/>
      <c r="G32" s="7"/>
      <c r="H32" s="7"/>
      <c r="I32" s="7"/>
      <c r="J32" s="7"/>
      <c r="K32" s="7"/>
      <c r="L32" s="7"/>
      <c r="M32" s="7"/>
      <c r="N32" s="2">
        <f t="shared" ref="N32:N42" si="2">SUM(B32:M32)</f>
        <v>4000</v>
      </c>
    </row>
    <row r="33" spans="1:14">
      <c r="A33" s="1" t="s">
        <v>11</v>
      </c>
      <c r="B33" s="7">
        <v>575</v>
      </c>
      <c r="C33" s="7">
        <v>575</v>
      </c>
      <c r="D33" s="7">
        <v>575</v>
      </c>
      <c r="E33" s="7">
        <v>575</v>
      </c>
      <c r="F33" s="7">
        <v>575</v>
      </c>
      <c r="G33" s="7">
        <v>575</v>
      </c>
      <c r="H33" s="7">
        <v>575</v>
      </c>
      <c r="I33" s="7">
        <v>575</v>
      </c>
      <c r="J33" s="7">
        <v>575</v>
      </c>
      <c r="K33" s="7">
        <v>575</v>
      </c>
      <c r="L33" s="7">
        <v>575</v>
      </c>
      <c r="M33" s="7">
        <v>575</v>
      </c>
      <c r="N33" s="2">
        <f t="shared" si="2"/>
        <v>6900</v>
      </c>
    </row>
    <row r="34" spans="1:14">
      <c r="A34" s="1" t="s">
        <v>10</v>
      </c>
      <c r="B34" s="7">
        <v>39.950000000000003</v>
      </c>
      <c r="C34" s="7">
        <v>39.950000000000003</v>
      </c>
      <c r="D34" s="7">
        <v>39.950000000000003</v>
      </c>
      <c r="E34" s="7">
        <v>39.950000000000003</v>
      </c>
      <c r="F34" s="7">
        <f>900+39.95</f>
        <v>939.95</v>
      </c>
      <c r="G34" s="7">
        <v>39.950000000000003</v>
      </c>
      <c r="H34" s="7">
        <v>39.950000000000003</v>
      </c>
      <c r="I34" s="7">
        <v>39.950000000000003</v>
      </c>
      <c r="J34" s="7">
        <v>39.950000000000003</v>
      </c>
      <c r="K34" s="7">
        <v>39.950000000000003</v>
      </c>
      <c r="L34" s="7">
        <v>39.950000000000003</v>
      </c>
      <c r="M34" s="7">
        <v>39.950000000000003</v>
      </c>
      <c r="N34" s="2">
        <f t="shared" si="2"/>
        <v>1379.4000000000003</v>
      </c>
    </row>
    <row r="35" spans="1:14">
      <c r="A35" s="1" t="s">
        <v>9</v>
      </c>
      <c r="B35" s="7">
        <f>B3*0.15/12</f>
        <v>2140</v>
      </c>
      <c r="C35" s="7">
        <f t="shared" ref="C35:M35" si="3">B35</f>
        <v>2140</v>
      </c>
      <c r="D35" s="7">
        <f t="shared" si="3"/>
        <v>2140</v>
      </c>
      <c r="E35" s="7">
        <f t="shared" si="3"/>
        <v>2140</v>
      </c>
      <c r="F35" s="7">
        <f t="shared" si="3"/>
        <v>2140</v>
      </c>
      <c r="G35" s="7">
        <f t="shared" si="3"/>
        <v>2140</v>
      </c>
      <c r="H35" s="7">
        <f t="shared" si="3"/>
        <v>2140</v>
      </c>
      <c r="I35" s="7">
        <f t="shared" si="3"/>
        <v>2140</v>
      </c>
      <c r="J35" s="7">
        <f t="shared" si="3"/>
        <v>2140</v>
      </c>
      <c r="K35" s="7">
        <f t="shared" si="3"/>
        <v>2140</v>
      </c>
      <c r="L35" s="7">
        <f t="shared" si="3"/>
        <v>2140</v>
      </c>
      <c r="M35" s="7">
        <f t="shared" si="3"/>
        <v>2140</v>
      </c>
      <c r="N35" s="2">
        <f t="shared" si="2"/>
        <v>25680</v>
      </c>
    </row>
    <row r="36" spans="1:14">
      <c r="A36" s="1" t="s">
        <v>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2">
        <f t="shared" si="2"/>
        <v>0</v>
      </c>
    </row>
    <row r="37" spans="1:14">
      <c r="A37" s="1" t="s">
        <v>7</v>
      </c>
      <c r="B37" s="7">
        <v>8670</v>
      </c>
      <c r="C37" s="7">
        <v>8670</v>
      </c>
      <c r="D37" s="7">
        <v>8670</v>
      </c>
      <c r="E37" s="7">
        <v>8670</v>
      </c>
      <c r="F37" s="7">
        <v>8670</v>
      </c>
      <c r="G37" s="7">
        <v>8670</v>
      </c>
      <c r="H37" s="7">
        <v>8670</v>
      </c>
      <c r="I37" s="7">
        <v>8670</v>
      </c>
      <c r="J37" s="7">
        <v>8670</v>
      </c>
      <c r="K37" s="7">
        <v>8670</v>
      </c>
      <c r="L37" s="7">
        <v>8670</v>
      </c>
      <c r="M37" s="7">
        <v>8670</v>
      </c>
      <c r="N37" s="2">
        <f t="shared" si="2"/>
        <v>104040</v>
      </c>
    </row>
    <row r="38" spans="1:14">
      <c r="A38" s="1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>
        <f t="shared" si="2"/>
        <v>0</v>
      </c>
    </row>
    <row r="39" spans="1:14">
      <c r="A39" s="1" t="s">
        <v>5</v>
      </c>
      <c r="B39" s="3"/>
      <c r="C39" s="3">
        <v>2000</v>
      </c>
      <c r="D39" s="3"/>
      <c r="E39" s="3"/>
      <c r="F39" s="3">
        <v>2000</v>
      </c>
      <c r="G39" s="3"/>
      <c r="H39" s="3"/>
      <c r="I39" s="3">
        <v>2000</v>
      </c>
      <c r="J39" s="3"/>
      <c r="K39" s="3"/>
      <c r="L39" s="3">
        <v>2000</v>
      </c>
      <c r="M39" s="3"/>
      <c r="N39" s="2">
        <f t="shared" si="2"/>
        <v>8000</v>
      </c>
    </row>
    <row r="40" spans="1:14">
      <c r="A40" s="1" t="s">
        <v>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>
        <f t="shared" si="2"/>
        <v>0</v>
      </c>
    </row>
    <row r="41" spans="1:14">
      <c r="A41" s="1" t="s">
        <v>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>
        <f t="shared" si="2"/>
        <v>0</v>
      </c>
    </row>
    <row r="42" spans="1:14" ht="15" thickBot="1">
      <c r="A42" s="1" t="s">
        <v>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>
        <f t="shared" si="2"/>
        <v>0</v>
      </c>
    </row>
    <row r="43" spans="1:14" ht="16" thickTop="1" thickBot="1">
      <c r="A43" s="6" t="s">
        <v>1</v>
      </c>
      <c r="B43" s="5">
        <f t="shared" ref="B43:M43" si="4">SUM(B12:B42)</f>
        <v>19657.2</v>
      </c>
      <c r="C43" s="5">
        <f t="shared" si="4"/>
        <v>20907.2</v>
      </c>
      <c r="D43" s="5">
        <f t="shared" si="4"/>
        <v>31542.2</v>
      </c>
      <c r="E43" s="5">
        <f t="shared" si="4"/>
        <v>138407.20000000001</v>
      </c>
      <c r="F43" s="5">
        <f t="shared" si="4"/>
        <v>91807.2</v>
      </c>
      <c r="G43" s="5">
        <f t="shared" si="4"/>
        <v>18407.2</v>
      </c>
      <c r="H43" s="5">
        <f t="shared" si="4"/>
        <v>18907.2</v>
      </c>
      <c r="I43" s="5">
        <f t="shared" si="4"/>
        <v>21188.120000000003</v>
      </c>
      <c r="J43" s="5">
        <f t="shared" si="4"/>
        <v>18907.2</v>
      </c>
      <c r="K43" s="5">
        <f t="shared" si="4"/>
        <v>18407.2</v>
      </c>
      <c r="L43" s="5">
        <f t="shared" si="4"/>
        <v>91807.2</v>
      </c>
      <c r="M43" s="5">
        <f t="shared" si="4"/>
        <v>18407.2</v>
      </c>
      <c r="N43" s="4">
        <f>SUM(N31,N27,N11,N15,N19)</f>
        <v>508352.32</v>
      </c>
    </row>
    <row r="44" spans="1:14" ht="15" thickTop="1">
      <c r="A44" s="1" t="s">
        <v>0</v>
      </c>
      <c r="B44" s="3">
        <f t="shared" ref="B44:N44" si="5">B8-B43</f>
        <v>183209.8</v>
      </c>
      <c r="C44" s="3">
        <f t="shared" si="5"/>
        <v>30759.8</v>
      </c>
      <c r="D44" s="3">
        <f t="shared" si="5"/>
        <v>140123.79999999999</v>
      </c>
      <c r="E44" s="3">
        <f t="shared" si="5"/>
        <v>-119740.20000000001</v>
      </c>
      <c r="F44" s="3">
        <f t="shared" si="5"/>
        <v>-80140.2</v>
      </c>
      <c r="G44" s="3">
        <f t="shared" si="5"/>
        <v>-6741.2000000000007</v>
      </c>
      <c r="H44" s="3">
        <f t="shared" si="5"/>
        <v>-7240.2000000000007</v>
      </c>
      <c r="I44" s="3">
        <f t="shared" si="5"/>
        <v>-9521.1200000000026</v>
      </c>
      <c r="J44" s="3">
        <f t="shared" si="5"/>
        <v>-7241.2000000000007</v>
      </c>
      <c r="K44" s="3">
        <f t="shared" si="5"/>
        <v>-6740.2000000000007</v>
      </c>
      <c r="L44" s="3">
        <f t="shared" si="5"/>
        <v>-80140.2</v>
      </c>
      <c r="M44" s="3">
        <f t="shared" si="5"/>
        <v>-6741.2000000000007</v>
      </c>
      <c r="N44" s="2">
        <f t="shared" si="5"/>
        <v>29847.679999999993</v>
      </c>
    </row>
    <row r="45" spans="1:14">
      <c r="A45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Budget</vt:lpstr>
    </vt:vector>
  </TitlesOfParts>
  <Company>Mellanox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Lee</dc:creator>
  <cp:lastModifiedBy>First name Last name</cp:lastModifiedBy>
  <dcterms:created xsi:type="dcterms:W3CDTF">2016-11-29T21:08:02Z</dcterms:created>
  <dcterms:modified xsi:type="dcterms:W3CDTF">2016-11-29T22:49:03Z</dcterms:modified>
</cp:coreProperties>
</file>